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382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<sst xmlns="http://schemas.openxmlformats.org/spreadsheetml/2006/main" count="185" uniqueCount="131">
  <si>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</si>
  <si>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</si>
  <si>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</si>
  <si>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</si>
  <si>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</si>
  <si>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</si>
  <si>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</si>
  <si>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</si>
  <si>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</si>
  <si>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</si>
  <si>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</si>
  <si>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</si>
  <si>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</si>
  <si>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</si>
  <si>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</si>
  <si>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</si>
  <si>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</si>
  <si>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</si>
  <si>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</si>
  <si>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</si>
  <si>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</si>
  <si>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</si>
  <si>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</si>
  <si>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</si>
  <si>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</si>
  <si>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</si>
  <si>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</si>
  <si>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</si>
  <si>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</si>
  <si>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</si>
  <si>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</si>
  <si>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</si>
  <si>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</si>
  <si>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</si>
  <si>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 xml:space="preserve">Zhenyuang12, Yunnan </t>
    <phoneticPr fontId="18" type="noConversion"/>
  </si>
  <si>
    <t>Jian Yang</t>
    <phoneticPr fontId="18" type="noConversion"/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</si>
  <si>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</si>
  <si>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</si>
  <si>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</si>
  <si>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</si>
  <si>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</si>
  <si>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</si>
  <si>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</si>
  <si>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</si>
  <si>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</si>
  <si>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</si>
  <si>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</si>
  <si>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</si>
  <si>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</si>
  <si>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</si>
  <si>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</si>
  <si>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</si>
  <si>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</si>
  <si>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</si>
  <si>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</si>
  <si>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</si>
  <si>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</si>
  <si>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</si>
  <si>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</si>
  <si>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</si>
  <si>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</si>
  <si>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</si>
  <si>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</si>
  <si>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</si>
  <si>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</si>
  <si>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</si>
  <si>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</si>
  <si>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</si>
  <si>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</si>
  <si>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</si>
  <si>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</si>
  <si>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</si>
  <si>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</si>
  <si>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</si>
  <si>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</si>
  <si>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</si>
  <si>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</si>
  <si>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</si>
  <si>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</si>
  <si>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</si>
  <si>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</si>
  <si>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</si>
  <si>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</si>
  <si>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</si>
  <si>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</si>
  <si>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</si>
  <si>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</si>
  <si>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</si>
  <si>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</si>
  <si>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12-OTU-01</t>
  </si>
  <si>
    <t>12-OTU-02</t>
  </si>
  <si>
    <t>12-OTU-03</t>
  </si>
  <si>
    <t>12-OTU-04</t>
  </si>
  <si>
    <t>12-OTU-05</t>
  </si>
  <si>
    <t>12-OTU-06</t>
  </si>
  <si>
    <t>12-OTU-07</t>
  </si>
  <si>
    <t>12-OTU-08</t>
  </si>
  <si>
    <t>12-OTU-09</t>
  </si>
  <si>
    <t>12-OTU-10</t>
  </si>
  <si>
    <t>12-OTU-11</t>
  </si>
  <si>
    <t>12-OTU-12</t>
  </si>
  <si>
    <t>12-OTU-13</t>
  </si>
  <si>
    <t>12-OTU-14</t>
  </si>
  <si>
    <t>12-OTU-15</t>
  </si>
  <si>
    <t>12-OTU-16</t>
  </si>
  <si>
    <t>12-OTU-17</t>
  </si>
  <si>
    <t>12-OTU-18</t>
  </si>
  <si>
    <t>12-OTU-19</t>
  </si>
  <si>
    <t>12-OTU-20</t>
  </si>
  <si>
    <t>24° 01' 31.6"</t>
    <phoneticPr fontId="18" type="noConversion"/>
  </si>
  <si>
    <t>101° 32' 24.1"</t>
    <phoneticPr fontId="18" type="noConversion"/>
  </si>
  <si>
    <t>1692 ± 13 m</t>
    <phoneticPr fontId="18" type="noConversion"/>
  </si>
  <si>
    <t>26.10.2008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</si>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</sst>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11" activePane="bottomRight" state="frozenSplit"/>
      <selection sqref="A1:XFD1048576"/>
      <selection pane="topRight" activeCell="V1" sqref="V1"/>
      <selection pane="bottomLeft" activeCell="A7" sqref="A7"/>
      <selection pane="bottomRight" activeCell="A3" sqref="A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65</v>
      </c>
      <c r="B1" s="238" t="s">
        <v>61</v>
      </c>
      <c r="C1" s="234" t="s">
        <v>62</v>
      </c>
      <c r="D1" s="235"/>
      <c r="E1" s="228" t="s">
        <v>63</v>
      </c>
      <c r="F1" s="229"/>
      <c r="G1" s="228" t="s">
        <v>64</v>
      </c>
      <c r="H1" s="229"/>
      <c r="I1" s="178" t="s">
        <v>120</v>
      </c>
      <c r="J1" s="232"/>
      <c r="K1" s="178" t="s">
        <v>121</v>
      </c>
      <c r="L1" s="179"/>
      <c r="M1" s="174"/>
      <c r="N1" s="192" t="s">
        <v>117</v>
      </c>
      <c r="O1" s="192"/>
      <c r="P1" s="129">
        <v>1</v>
      </c>
      <c r="Q1" s="124"/>
      <c r="R1" s="125"/>
      <c r="S1" s="194" t="s">
        <v>119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118</v>
      </c>
      <c r="O2" s="193"/>
      <c r="P2" s="126" t="s">
        <v>116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35</v>
      </c>
      <c r="B3" s="159" t="s">
        <v>34</v>
      </c>
      <c r="C3" s="182" t="s">
        <v>109</v>
      </c>
      <c r="D3" s="183"/>
      <c r="E3" s="182" t="s">
        <v>110</v>
      </c>
      <c r="F3" s="183"/>
      <c r="G3" s="241" t="s">
        <v>111</v>
      </c>
      <c r="H3" s="242"/>
      <c r="I3" s="243" t="s">
        <v>112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114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81</v>
      </c>
      <c r="B5" s="203" t="s">
        <v>80</v>
      </c>
      <c r="C5" s="207" t="s">
        <v>2</v>
      </c>
      <c r="D5" s="208"/>
      <c r="E5" s="209" t="s">
        <v>127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128</v>
      </c>
      <c r="P5" s="215"/>
      <c r="Q5" s="215"/>
      <c r="R5" s="215"/>
      <c r="S5" s="215"/>
      <c r="T5" s="215"/>
      <c r="U5" s="215"/>
      <c r="V5" s="215"/>
      <c r="W5" s="216"/>
      <c r="X5" s="217" t="s">
        <v>129</v>
      </c>
      <c r="Y5" s="218"/>
      <c r="Z5" s="218"/>
      <c r="AA5" s="219"/>
      <c r="AB5" s="220" t="s">
        <v>130</v>
      </c>
      <c r="AC5" s="221"/>
      <c r="AD5" s="222"/>
      <c r="AE5" s="223" t="s">
        <v>0</v>
      </c>
      <c r="AF5" s="224"/>
      <c r="AG5" s="224"/>
      <c r="AH5" s="224"/>
      <c r="AI5" s="225"/>
      <c r="AJ5" s="200" t="s">
        <v>1</v>
      </c>
      <c r="AK5" s="201"/>
      <c r="AL5" s="202"/>
      <c r="AN5" s="172" t="s">
        <v>84</v>
      </c>
      <c r="AO5" s="170" t="s">
        <v>85</v>
      </c>
      <c r="AP5" s="170" t="s">
        <v>86</v>
      </c>
      <c r="AQ5" s="165" t="s">
        <v>87</v>
      </c>
      <c r="AR5" s="165" t="s">
        <v>82</v>
      </c>
      <c r="AS5" s="165" t="s">
        <v>83</v>
      </c>
      <c r="AT5" s="165" t="s">
        <v>77</v>
      </c>
      <c r="AU5" s="165" t="s">
        <v>88</v>
      </c>
      <c r="AV5" s="165" t="s">
        <v>113</v>
      </c>
      <c r="AW5" s="168" t="s">
        <v>78</v>
      </c>
    </row>
    <row r="6" spans="1:88" ht="80.25" customHeight="1" thickBot="1">
      <c r="A6" s="206"/>
      <c r="B6" s="204"/>
      <c r="C6" s="131" t="s">
        <v>68</v>
      </c>
      <c r="D6" s="132" t="s">
        <v>16</v>
      </c>
      <c r="E6" s="133" t="s">
        <v>17</v>
      </c>
      <c r="F6" s="134" t="s">
        <v>115</v>
      </c>
      <c r="G6" s="135" t="s">
        <v>122</v>
      </c>
      <c r="H6" s="136" t="s">
        <v>3</v>
      </c>
      <c r="I6" s="135" t="s">
        <v>123</v>
      </c>
      <c r="J6" s="134" t="s">
        <v>124</v>
      </c>
      <c r="K6" s="135" t="s">
        <v>20</v>
      </c>
      <c r="L6" s="134" t="s">
        <v>21</v>
      </c>
      <c r="M6" s="137" t="s">
        <v>125</v>
      </c>
      <c r="N6" s="138" t="s">
        <v>126</v>
      </c>
      <c r="O6" s="139" t="s">
        <v>23</v>
      </c>
      <c r="P6" s="140" t="s">
        <v>24</v>
      </c>
      <c r="Q6" s="141" t="s">
        <v>25</v>
      </c>
      <c r="R6" s="140" t="s">
        <v>26</v>
      </c>
      <c r="S6" s="142" t="s">
        <v>27</v>
      </c>
      <c r="T6" s="141" t="s">
        <v>28</v>
      </c>
      <c r="U6" s="143" t="s">
        <v>29</v>
      </c>
      <c r="V6" s="140" t="s">
        <v>30</v>
      </c>
      <c r="W6" s="144" t="s">
        <v>31</v>
      </c>
      <c r="X6" s="145" t="s">
        <v>4</v>
      </c>
      <c r="Y6" s="146" t="s">
        <v>6</v>
      </c>
      <c r="Z6" s="147" t="s">
        <v>7</v>
      </c>
      <c r="AA6" s="148" t="s">
        <v>5</v>
      </c>
      <c r="AB6" s="149" t="s">
        <v>8</v>
      </c>
      <c r="AC6" s="150" t="s">
        <v>9</v>
      </c>
      <c r="AD6" s="151" t="s">
        <v>10</v>
      </c>
      <c r="AE6" s="152" t="s">
        <v>14</v>
      </c>
      <c r="AF6" s="153" t="s">
        <v>11</v>
      </c>
      <c r="AG6" s="153" t="s">
        <v>12</v>
      </c>
      <c r="AH6" s="153" t="s">
        <v>13</v>
      </c>
      <c r="AI6" s="154" t="s">
        <v>15</v>
      </c>
      <c r="AJ6" s="155" t="s">
        <v>46</v>
      </c>
      <c r="AK6" s="156" t="s">
        <v>47</v>
      </c>
      <c r="AL6" s="157" t="s">
        <v>48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v>1</v>
      </c>
      <c r="B7" s="31" t="s">
        <v>89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>
        <v>1</v>
      </c>
      <c r="S7" s="50">
        <v>1</v>
      </c>
      <c r="T7" s="38">
        <v>1</v>
      </c>
      <c r="U7" s="48">
        <v>1</v>
      </c>
      <c r="V7" s="50"/>
      <c r="W7" s="16"/>
      <c r="X7" s="38"/>
      <c r="Y7" s="32"/>
      <c r="Z7" s="50"/>
      <c r="AA7" s="17">
        <v>1</v>
      </c>
      <c r="AB7" s="24"/>
      <c r="AC7" s="50">
        <v>1</v>
      </c>
      <c r="AD7" s="17">
        <v>1</v>
      </c>
      <c r="AE7" s="24"/>
      <c r="AF7" s="50">
        <v>1</v>
      </c>
      <c r="AG7" s="50">
        <v>1</v>
      </c>
      <c r="AH7" s="50"/>
      <c r="AI7" s="53"/>
      <c r="AJ7" s="24"/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90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/>
      <c r="Q8" s="38"/>
      <c r="R8" s="48"/>
      <c r="S8" s="50">
        <v>1</v>
      </c>
      <c r="T8" s="38">
        <v>1</v>
      </c>
      <c r="U8" s="48">
        <v>1</v>
      </c>
      <c r="V8" s="50"/>
      <c r="W8" s="16"/>
      <c r="X8" s="38"/>
      <c r="Y8" s="32"/>
      <c r="Z8" s="50"/>
      <c r="AA8" s="17">
        <v>1</v>
      </c>
      <c r="AB8" s="24"/>
      <c r="AC8" s="50">
        <v>1</v>
      </c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91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/>
      <c r="J9" s="39">
        <v>1</v>
      </c>
      <c r="K9" s="32"/>
      <c r="L9" s="39">
        <v>1</v>
      </c>
      <c r="M9" s="32"/>
      <c r="N9" s="16"/>
      <c r="O9" s="42"/>
      <c r="P9" s="48"/>
      <c r="Q9" s="38"/>
      <c r="R9" s="48"/>
      <c r="S9" s="50"/>
      <c r="T9" s="38">
        <v>1</v>
      </c>
      <c r="U9" s="48">
        <v>1</v>
      </c>
      <c r="V9" s="50">
        <v>1</v>
      </c>
      <c r="W9" s="16">
        <v>1</v>
      </c>
      <c r="X9" s="38"/>
      <c r="Y9" s="32"/>
      <c r="Z9" s="50"/>
      <c r="AA9" s="17">
        <v>1</v>
      </c>
      <c r="AB9" s="24">
        <v>1</v>
      </c>
      <c r="AC9" s="50">
        <v>1</v>
      </c>
      <c r="AD9" s="17"/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92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/>
      <c r="U10" s="48">
        <v>1</v>
      </c>
      <c r="V10" s="50">
        <v>1</v>
      </c>
      <c r="W10" s="16"/>
      <c r="X10" s="38"/>
      <c r="Y10" s="32"/>
      <c r="Z10" s="50"/>
      <c r="AA10" s="17">
        <v>1</v>
      </c>
      <c r="AB10" s="24"/>
      <c r="AC10" s="50"/>
      <c r="AD10" s="17">
        <v>1</v>
      </c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93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>
        <v>1</v>
      </c>
      <c r="U11" s="48">
        <v>1</v>
      </c>
      <c r="V11" s="50">
        <v>1</v>
      </c>
      <c r="W11" s="16">
        <v>1</v>
      </c>
      <c r="X11" s="38"/>
      <c r="Y11" s="32"/>
      <c r="Z11" s="50"/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>
        <v>1</v>
      </c>
      <c r="AI11" s="53"/>
      <c r="AJ11" s="24"/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94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/>
      <c r="Z12" s="50">
        <v>1</v>
      </c>
      <c r="AA12" s="17">
        <v>1</v>
      </c>
      <c r="AB12" s="24"/>
      <c r="AC12" s="50"/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95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>
        <v>1</v>
      </c>
      <c r="J13" s="39">
        <v>1</v>
      </c>
      <c r="K13" s="32">
        <v>1</v>
      </c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/>
      <c r="AB13" s="24"/>
      <c r="AC13" s="50">
        <v>1</v>
      </c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96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/>
      <c r="L14" s="39">
        <v>1</v>
      </c>
      <c r="M14" s="32"/>
      <c r="N14" s="16"/>
      <c r="O14" s="42"/>
      <c r="P14" s="48"/>
      <c r="Q14" s="38"/>
      <c r="R14" s="48"/>
      <c r="S14" s="50"/>
      <c r="T14" s="38"/>
      <c r="U14" s="48">
        <v>1</v>
      </c>
      <c r="V14" s="50">
        <v>1</v>
      </c>
      <c r="W14" s="16">
        <v>1</v>
      </c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>
        <v>1</v>
      </c>
      <c r="AH14" s="50">
        <v>1</v>
      </c>
      <c r="AI14" s="53"/>
      <c r="AJ14" s="24">
        <v>1</v>
      </c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97</v>
      </c>
      <c r="C15" s="24"/>
      <c r="D15" s="16">
        <v>1</v>
      </c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>
        <v>1</v>
      </c>
      <c r="L15" s="39">
        <v>1</v>
      </c>
      <c r="M15" s="32">
        <v>1</v>
      </c>
      <c r="N15" s="16">
        <v>1</v>
      </c>
      <c r="O15" s="42"/>
      <c r="P15" s="48"/>
      <c r="Q15" s="38"/>
      <c r="R15" s="48"/>
      <c r="S15" s="50"/>
      <c r="T15" s="38">
        <v>1</v>
      </c>
      <c r="U15" s="48">
        <v>1</v>
      </c>
      <c r="V15" s="50">
        <v>1</v>
      </c>
      <c r="W15" s="16">
        <v>1</v>
      </c>
      <c r="X15" s="38"/>
      <c r="Y15" s="32">
        <v>1</v>
      </c>
      <c r="Z15" s="50">
        <v>1</v>
      </c>
      <c r="AA15" s="17">
        <v>1</v>
      </c>
      <c r="AB15" s="24">
        <v>1</v>
      </c>
      <c r="AC15" s="50"/>
      <c r="AD15" s="17"/>
      <c r="AE15" s="24">
        <v>1</v>
      </c>
      <c r="AF15" s="50"/>
      <c r="AG15" s="50"/>
      <c r="AH15" s="50"/>
      <c r="AI15" s="53"/>
      <c r="AJ15" s="24"/>
      <c r="AK15" s="50">
        <v>1</v>
      </c>
      <c r="AL15" s="16">
        <v>1</v>
      </c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98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/>
      <c r="N16" s="16"/>
      <c r="O16" s="42"/>
      <c r="P16" s="48"/>
      <c r="Q16" s="38"/>
      <c r="R16" s="48"/>
      <c r="S16" s="50">
        <v>1</v>
      </c>
      <c r="T16" s="38">
        <v>1</v>
      </c>
      <c r="U16" s="48">
        <v>1</v>
      </c>
      <c r="V16" s="50">
        <v>1</v>
      </c>
      <c r="W16" s="16">
        <v>1</v>
      </c>
      <c r="X16" s="38"/>
      <c r="Y16" s="32"/>
      <c r="Z16" s="50"/>
      <c r="AA16" s="17">
        <v>1</v>
      </c>
      <c r="AB16" s="24"/>
      <c r="AC16" s="50"/>
      <c r="AD16" s="17">
        <v>1</v>
      </c>
      <c r="AE16" s="24"/>
      <c r="AF16" s="50"/>
      <c r="AG16" s="50"/>
      <c r="AH16" s="50">
        <v>1</v>
      </c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99</v>
      </c>
      <c r="C17" s="24">
        <v>1</v>
      </c>
      <c r="D17" s="16"/>
      <c r="E17" s="24">
        <v>1</v>
      </c>
      <c r="F17" s="39"/>
      <c r="G17" s="32"/>
      <c r="H17" s="38"/>
      <c r="I17" s="32"/>
      <c r="J17" s="39"/>
      <c r="K17" s="32"/>
      <c r="L17" s="39"/>
      <c r="M17" s="32"/>
      <c r="N17" s="16"/>
      <c r="O17" s="42"/>
      <c r="P17" s="48"/>
      <c r="Q17" s="38"/>
      <c r="R17" s="48"/>
      <c r="S17" s="50"/>
      <c r="T17" s="38"/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/>
      <c r="AC17" s="50">
        <v>1</v>
      </c>
      <c r="AD17" s="17">
        <v>1</v>
      </c>
      <c r="AE17" s="24"/>
      <c r="AF17" s="50">
        <v>1</v>
      </c>
      <c r="AG17" s="50"/>
      <c r="AH17" s="50"/>
      <c r="AI17" s="53"/>
      <c r="AJ17" s="24"/>
      <c r="AK17" s="50">
        <v>1</v>
      </c>
      <c r="AL17" s="16">
        <v>1</v>
      </c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100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>
        <v>1</v>
      </c>
      <c r="J18" s="39">
        <v>1</v>
      </c>
      <c r="K18" s="32">
        <v>1</v>
      </c>
      <c r="L18" s="39">
        <v>1</v>
      </c>
      <c r="M18" s="32">
        <v>1</v>
      </c>
      <c r="N18" s="16"/>
      <c r="O18" s="42"/>
      <c r="P18" s="48"/>
      <c r="Q18" s="38"/>
      <c r="R18" s="48"/>
      <c r="S18" s="50">
        <v>1</v>
      </c>
      <c r="T18" s="38">
        <v>1</v>
      </c>
      <c r="U18" s="48">
        <v>1</v>
      </c>
      <c r="V18" s="50"/>
      <c r="W18" s="16"/>
      <c r="X18" s="38"/>
      <c r="Y18" s="32"/>
      <c r="Z18" s="50"/>
      <c r="AA18" s="17">
        <v>1</v>
      </c>
      <c r="AB18" s="24">
        <v>1</v>
      </c>
      <c r="AC18" s="50">
        <v>1</v>
      </c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101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>
        <v>1</v>
      </c>
      <c r="J19" s="39">
        <v>1</v>
      </c>
      <c r="K19" s="32">
        <v>1</v>
      </c>
      <c r="L19" s="39">
        <v>1</v>
      </c>
      <c r="M19" s="32">
        <v>1</v>
      </c>
      <c r="N19" s="16"/>
      <c r="O19" s="42"/>
      <c r="P19" s="48"/>
      <c r="Q19" s="38">
        <v>1</v>
      </c>
      <c r="R19" s="48">
        <v>1</v>
      </c>
      <c r="S19" s="50">
        <v>1</v>
      </c>
      <c r="T19" s="38"/>
      <c r="U19" s="48"/>
      <c r="V19" s="50"/>
      <c r="W19" s="16"/>
      <c r="X19" s="38"/>
      <c r="Y19" s="32"/>
      <c r="Z19" s="50"/>
      <c r="AA19" s="17">
        <v>1</v>
      </c>
      <c r="AB19" s="24"/>
      <c r="AC19" s="50">
        <v>1</v>
      </c>
      <c r="AD19" s="17">
        <v>1</v>
      </c>
      <c r="AE19" s="24"/>
      <c r="AF19" s="50"/>
      <c r="AG19" s="50">
        <v>1</v>
      </c>
      <c r="AH19" s="50">
        <v>1</v>
      </c>
      <c r="AI19" s="53">
        <v>1</v>
      </c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102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>
        <v>1</v>
      </c>
      <c r="W20" s="16"/>
      <c r="X20" s="38">
        <v>1</v>
      </c>
      <c r="Y20" s="32">
        <v>1</v>
      </c>
      <c r="Z20" s="50"/>
      <c r="AA20" s="17"/>
      <c r="AB20" s="24"/>
      <c r="AC20" s="50">
        <v>1</v>
      </c>
      <c r="AD20" s="17">
        <v>1</v>
      </c>
      <c r="AE20" s="24"/>
      <c r="AF20" s="50">
        <v>1</v>
      </c>
      <c r="AG20" s="50">
        <v>1</v>
      </c>
      <c r="AH20" s="50"/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103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/>
      <c r="V21" s="50"/>
      <c r="W21" s="16"/>
      <c r="X21" s="38"/>
      <c r="Y21" s="32"/>
      <c r="Z21" s="50"/>
      <c r="AA21" s="17">
        <v>1</v>
      </c>
      <c r="AB21" s="24"/>
      <c r="AC21" s="50"/>
      <c r="AD21" s="17">
        <v>1</v>
      </c>
      <c r="AE21" s="24"/>
      <c r="AF21" s="50"/>
      <c r="AG21" s="50">
        <v>1</v>
      </c>
      <c r="AH21" s="50"/>
      <c r="AI21" s="53"/>
      <c r="AJ21" s="24"/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104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/>
      <c r="J22" s="39">
        <v>1</v>
      </c>
      <c r="K22" s="32"/>
      <c r="L22" s="39">
        <v>1</v>
      </c>
      <c r="M22" s="32"/>
      <c r="N22" s="16"/>
      <c r="O22" s="42"/>
      <c r="P22" s="48"/>
      <c r="Q22" s="38"/>
      <c r="R22" s="48">
        <v>1</v>
      </c>
      <c r="S22" s="50">
        <v>1</v>
      </c>
      <c r="T22" s="38">
        <v>1</v>
      </c>
      <c r="U22" s="48">
        <v>1</v>
      </c>
      <c r="V22" s="50">
        <v>1</v>
      </c>
      <c r="W22" s="16">
        <v>1</v>
      </c>
      <c r="X22" s="38"/>
      <c r="Y22" s="32"/>
      <c r="Z22" s="50">
        <v>1</v>
      </c>
      <c r="AA22" s="17">
        <v>1</v>
      </c>
      <c r="AB22" s="24"/>
      <c r="AC22" s="50"/>
      <c r="AD22" s="17">
        <v>1</v>
      </c>
      <c r="AE22" s="24"/>
      <c r="AF22" s="50">
        <v>1</v>
      </c>
      <c r="AG22" s="50">
        <v>1</v>
      </c>
      <c r="AH22" s="50">
        <v>1</v>
      </c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105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/>
      <c r="L23" s="39">
        <v>1</v>
      </c>
      <c r="M23" s="32"/>
      <c r="N23" s="16"/>
      <c r="O23" s="42"/>
      <c r="P23" s="48"/>
      <c r="Q23" s="38"/>
      <c r="R23" s="48"/>
      <c r="S23" s="50"/>
      <c r="T23" s="38"/>
      <c r="U23" s="48">
        <v>1</v>
      </c>
      <c r="V23" s="50">
        <v>1</v>
      </c>
      <c r="W23" s="16">
        <v>1</v>
      </c>
      <c r="X23" s="38"/>
      <c r="Y23" s="32"/>
      <c r="Z23" s="50"/>
      <c r="AA23" s="17">
        <v>1</v>
      </c>
      <c r="AB23" s="24"/>
      <c r="AC23" s="50"/>
      <c r="AD23" s="17">
        <v>1</v>
      </c>
      <c r="AE23" s="24"/>
      <c r="AF23" s="50"/>
      <c r="AG23" s="50">
        <v>1</v>
      </c>
      <c r="AH23" s="50"/>
      <c r="AI23" s="53"/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106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>
        <v>1</v>
      </c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>
        <v>1</v>
      </c>
      <c r="W24" s="16">
        <v>1</v>
      </c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107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>
        <v>1</v>
      </c>
      <c r="M25" s="32"/>
      <c r="N25" s="16"/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108</v>
      </c>
      <c r="C26" s="24">
        <v>1</v>
      </c>
      <c r="D26" s="16"/>
      <c r="E26" s="24">
        <v>1</v>
      </c>
      <c r="F26" s="39"/>
      <c r="G26" s="32"/>
      <c r="H26" s="38"/>
      <c r="I26" s="32"/>
      <c r="J26" s="39"/>
      <c r="K26" s="32"/>
      <c r="L26" s="39"/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/>
      <c r="V26" s="50"/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/>
      <c r="AE26" s="24"/>
      <c r="AF26" s="50">
        <v>1</v>
      </c>
      <c r="AG26" s="50">
        <v>1</v>
      </c>
      <c r="AH26" s="50">
        <v>1</v>
      </c>
      <c r="AI26" s="53"/>
      <c r="AJ26" s="24"/>
      <c r="AK26" s="50"/>
      <c r="AL26" s="16">
        <v>1</v>
      </c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f t="shared" ref="A27:A71" si="16">IF(B27&gt;0,(ROW(A27)-6),0)</f>
        <v>0</v>
      </c>
      <c r="B27" s="31"/>
      <c r="C27" s="24"/>
      <c r="D27" s="16"/>
      <c r="E27" s="24"/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/>
      <c r="U27" s="48"/>
      <c r="V27" s="50"/>
      <c r="W27" s="16"/>
      <c r="X27" s="38"/>
      <c r="Y27" s="32"/>
      <c r="Z27" s="50"/>
      <c r="AA27" s="17"/>
      <c r="AB27" s="24"/>
      <c r="AC27" s="50"/>
      <c r="AD27" s="17"/>
      <c r="AE27" s="24"/>
      <c r="AF27" s="50"/>
      <c r="AG27" s="50"/>
      <c r="AH27" s="50"/>
      <c r="AI27" s="53"/>
      <c r="AJ27" s="24"/>
      <c r="AK27" s="50"/>
      <c r="AL27" s="16"/>
      <c r="AM27" s="1"/>
      <c r="AN27" s="21" t="str">
        <f t="shared" si="0"/>
        <v>N/A</v>
      </c>
      <c r="AO27" s="18" t="str">
        <f t="shared" si="9"/>
        <v>N</v>
      </c>
      <c r="AP27" s="18" t="str">
        <f t="shared" si="10"/>
        <v>N</v>
      </c>
      <c r="AQ27" s="18" t="str">
        <f t="shared" si="11"/>
        <v>N</v>
      </c>
      <c r="AR27" s="18" t="str">
        <f t="shared" si="4"/>
        <v>N</v>
      </c>
      <c r="AS27" s="18" t="str">
        <f t="shared" si="12"/>
        <v>N</v>
      </c>
      <c r="AT27" s="18" t="str">
        <f t="shared" si="13"/>
        <v>N</v>
      </c>
      <c r="AU27" s="18" t="str">
        <f t="shared" si="14"/>
        <v>N</v>
      </c>
      <c r="AV27" s="22" t="str">
        <f t="shared" si="7"/>
        <v>N</v>
      </c>
      <c r="AW27" s="23" t="str">
        <f t="shared" si="15"/>
        <v>N</v>
      </c>
    </row>
    <row r="28" spans="1:49" ht="15">
      <c r="A28" s="58">
        <f t="shared" si="16"/>
        <v>0</v>
      </c>
      <c r="B28" s="31"/>
      <c r="C28" s="24"/>
      <c r="D28" s="16"/>
      <c r="E28" s="24"/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/>
      <c r="U28" s="48"/>
      <c r="V28" s="50"/>
      <c r="W28" s="16"/>
      <c r="X28" s="38"/>
      <c r="Y28" s="32"/>
      <c r="Z28" s="50"/>
      <c r="AA28" s="17"/>
      <c r="AB28" s="24"/>
      <c r="AC28" s="50"/>
      <c r="AD28" s="17"/>
      <c r="AE28" s="24"/>
      <c r="AF28" s="50"/>
      <c r="AG28" s="50"/>
      <c r="AH28" s="50"/>
      <c r="AI28" s="53"/>
      <c r="AJ28" s="24"/>
      <c r="AK28" s="50"/>
      <c r="AL28" s="16"/>
      <c r="AM28" s="1"/>
      <c r="AN28" s="21" t="str">
        <f t="shared" si="0"/>
        <v>N/A</v>
      </c>
      <c r="AO28" s="18" t="str">
        <f t="shared" si="9"/>
        <v>N</v>
      </c>
      <c r="AP28" s="18" t="str">
        <f t="shared" si="10"/>
        <v>N</v>
      </c>
      <c r="AQ28" s="18" t="str">
        <f t="shared" si="11"/>
        <v>N</v>
      </c>
      <c r="AR28" s="18" t="str">
        <f t="shared" si="4"/>
        <v>N</v>
      </c>
      <c r="AS28" s="18" t="str">
        <f t="shared" si="12"/>
        <v>N</v>
      </c>
      <c r="AT28" s="18" t="str">
        <f t="shared" si="13"/>
        <v>N</v>
      </c>
      <c r="AU28" s="18" t="str">
        <f t="shared" si="14"/>
        <v>N</v>
      </c>
      <c r="AV28" s="22" t="str">
        <f t="shared" si="7"/>
        <v>N</v>
      </c>
      <c r="AW28" s="23" t="str">
        <f t="shared" si="15"/>
        <v>N</v>
      </c>
    </row>
    <row r="29" spans="1:49" ht="15">
      <c r="A29" s="58">
        <f t="shared" si="16"/>
        <v>0</v>
      </c>
      <c r="B29" s="31"/>
      <c r="C29" s="24"/>
      <c r="D29" s="16"/>
      <c r="E29" s="24"/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/>
      <c r="U29" s="48"/>
      <c r="V29" s="50"/>
      <c r="W29" s="16"/>
      <c r="X29" s="38"/>
      <c r="Y29" s="32"/>
      <c r="Z29" s="50"/>
      <c r="AA29" s="17"/>
      <c r="AB29" s="24"/>
      <c r="AC29" s="50"/>
      <c r="AD29" s="17"/>
      <c r="AE29" s="24"/>
      <c r="AF29" s="50"/>
      <c r="AG29" s="50"/>
      <c r="AH29" s="50"/>
      <c r="AI29" s="53"/>
      <c r="AJ29" s="24"/>
      <c r="AK29" s="50"/>
      <c r="AL29" s="16"/>
      <c r="AM29" s="1"/>
      <c r="AN29" s="21" t="str">
        <f t="shared" si="0"/>
        <v>N/A</v>
      </c>
      <c r="AO29" s="18" t="str">
        <f t="shared" si="9"/>
        <v>N</v>
      </c>
      <c r="AP29" s="18" t="str">
        <f t="shared" si="10"/>
        <v>N</v>
      </c>
      <c r="AQ29" s="18" t="str">
        <f t="shared" si="11"/>
        <v>N</v>
      </c>
      <c r="AR29" s="18" t="str">
        <f t="shared" si="4"/>
        <v>N</v>
      </c>
      <c r="AS29" s="18" t="str">
        <f t="shared" si="12"/>
        <v>N</v>
      </c>
      <c r="AT29" s="18" t="str">
        <f t="shared" si="13"/>
        <v>N</v>
      </c>
      <c r="AU29" s="18" t="str">
        <f t="shared" si="14"/>
        <v>N</v>
      </c>
      <c r="AV29" s="22" t="str">
        <f t="shared" si="7"/>
        <v>N</v>
      </c>
      <c r="AW29" s="23" t="str">
        <f t="shared" si="15"/>
        <v>N</v>
      </c>
    </row>
    <row r="30" spans="1:49" ht="15">
      <c r="A30" s="58">
        <f t="shared" si="16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0"/>
        <v>N/A</v>
      </c>
      <c r="AO30" s="18" t="str">
        <f t="shared" si="9"/>
        <v>N</v>
      </c>
      <c r="AP30" s="18" t="str">
        <f t="shared" si="10"/>
        <v>N</v>
      </c>
      <c r="AQ30" s="18" t="str">
        <f t="shared" si="11"/>
        <v>N</v>
      </c>
      <c r="AR30" s="18" t="str">
        <f t="shared" si="4"/>
        <v>N</v>
      </c>
      <c r="AS30" s="18" t="str">
        <f t="shared" si="12"/>
        <v>N</v>
      </c>
      <c r="AT30" s="18" t="str">
        <f t="shared" si="13"/>
        <v>N</v>
      </c>
      <c r="AU30" s="18" t="str">
        <f t="shared" si="14"/>
        <v>N</v>
      </c>
      <c r="AV30" s="22" t="str">
        <f t="shared" si="7"/>
        <v>N</v>
      </c>
      <c r="AW30" s="23" t="str">
        <f t="shared" si="15"/>
        <v>N</v>
      </c>
    </row>
    <row r="31" spans="1:49" ht="15">
      <c r="A31" s="58">
        <f t="shared" si="16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0"/>
        <v>N/A</v>
      </c>
      <c r="AO31" s="18" t="str">
        <f t="shared" si="9"/>
        <v>N</v>
      </c>
      <c r="AP31" s="18" t="str">
        <f t="shared" si="10"/>
        <v>N</v>
      </c>
      <c r="AQ31" s="18" t="str">
        <f t="shared" si="11"/>
        <v>N</v>
      </c>
      <c r="AR31" s="18" t="str">
        <f t="shared" si="4"/>
        <v>N</v>
      </c>
      <c r="AS31" s="18" t="str">
        <f t="shared" si="12"/>
        <v>N</v>
      </c>
      <c r="AT31" s="18" t="str">
        <f t="shared" si="13"/>
        <v>N</v>
      </c>
      <c r="AU31" s="18" t="str">
        <f t="shared" si="14"/>
        <v>N</v>
      </c>
      <c r="AV31" s="22" t="str">
        <f t="shared" si="7"/>
        <v>N</v>
      </c>
      <c r="AW31" s="23" t="str">
        <f t="shared" si="15"/>
        <v>N</v>
      </c>
    </row>
    <row r="32" spans="1:49" ht="15">
      <c r="A32" s="58">
        <f t="shared" si="16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0"/>
        <v>N/A</v>
      </c>
      <c r="AO32" s="18" t="str">
        <f t="shared" si="9"/>
        <v>N</v>
      </c>
      <c r="AP32" s="18" t="str">
        <f t="shared" si="10"/>
        <v>N</v>
      </c>
      <c r="AQ32" s="18" t="str">
        <f t="shared" si="11"/>
        <v>N</v>
      </c>
      <c r="AR32" s="18" t="str">
        <f t="shared" si="4"/>
        <v>N</v>
      </c>
      <c r="AS32" s="18" t="str">
        <f t="shared" si="12"/>
        <v>N</v>
      </c>
      <c r="AT32" s="18" t="str">
        <f t="shared" si="13"/>
        <v>N</v>
      </c>
      <c r="AU32" s="18" t="str">
        <f t="shared" si="14"/>
        <v>N</v>
      </c>
      <c r="AV32" s="22" t="str">
        <f t="shared" si="7"/>
        <v>N</v>
      </c>
      <c r="AW32" s="23" t="str">
        <f t="shared" si="15"/>
        <v>N</v>
      </c>
    </row>
    <row r="33" spans="1:49" ht="15">
      <c r="A33" s="58">
        <f t="shared" si="16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0"/>
        <v>N/A</v>
      </c>
      <c r="AO33" s="18" t="str">
        <f t="shared" si="9"/>
        <v>N</v>
      </c>
      <c r="AP33" s="18" t="str">
        <f t="shared" si="10"/>
        <v>N</v>
      </c>
      <c r="AQ33" s="18" t="str">
        <f t="shared" si="11"/>
        <v>N</v>
      </c>
      <c r="AR33" s="18" t="str">
        <f t="shared" si="4"/>
        <v>N</v>
      </c>
      <c r="AS33" s="18" t="str">
        <f t="shared" si="12"/>
        <v>N</v>
      </c>
      <c r="AT33" s="18" t="str">
        <f t="shared" si="13"/>
        <v>N</v>
      </c>
      <c r="AU33" s="18" t="str">
        <f t="shared" si="14"/>
        <v>N</v>
      </c>
      <c r="AV33" s="22" t="str">
        <f t="shared" si="7"/>
        <v>N</v>
      </c>
      <c r="AW33" s="23" t="str">
        <f t="shared" si="15"/>
        <v>N</v>
      </c>
    </row>
    <row r="34" spans="1:49" ht="15">
      <c r="A34" s="58">
        <f t="shared" si="16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0"/>
        <v>N/A</v>
      </c>
      <c r="AO34" s="18" t="str">
        <f t="shared" si="9"/>
        <v>N</v>
      </c>
      <c r="AP34" s="18" t="str">
        <f t="shared" si="10"/>
        <v>N</v>
      </c>
      <c r="AQ34" s="18" t="str">
        <f t="shared" si="11"/>
        <v>N</v>
      </c>
      <c r="AR34" s="18" t="str">
        <f t="shared" si="4"/>
        <v>N</v>
      </c>
      <c r="AS34" s="18" t="str">
        <f t="shared" si="12"/>
        <v>N</v>
      </c>
      <c r="AT34" s="18" t="str">
        <f t="shared" si="13"/>
        <v>N</v>
      </c>
      <c r="AU34" s="18" t="str">
        <f t="shared" si="14"/>
        <v>N</v>
      </c>
      <c r="AV34" s="22" t="str">
        <f t="shared" si="7"/>
        <v>N</v>
      </c>
      <c r="AW34" s="23" t="str">
        <f t="shared" si="15"/>
        <v>N</v>
      </c>
    </row>
    <row r="35" spans="1:49" ht="15">
      <c r="A35" s="58">
        <f t="shared" si="16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0"/>
        <v>N/A</v>
      </c>
      <c r="AO35" s="18" t="str">
        <f t="shared" si="9"/>
        <v>N</v>
      </c>
      <c r="AP35" s="18" t="str">
        <f t="shared" si="10"/>
        <v>N</v>
      </c>
      <c r="AQ35" s="18" t="str">
        <f t="shared" si="11"/>
        <v>N</v>
      </c>
      <c r="AR35" s="18" t="str">
        <f t="shared" si="4"/>
        <v>N</v>
      </c>
      <c r="AS35" s="18" t="str">
        <f t="shared" si="12"/>
        <v>N</v>
      </c>
      <c r="AT35" s="18" t="str">
        <f t="shared" si="13"/>
        <v>N</v>
      </c>
      <c r="AU35" s="18" t="str">
        <f t="shared" si="14"/>
        <v>N</v>
      </c>
      <c r="AV35" s="22" t="str">
        <f t="shared" si="7"/>
        <v>N</v>
      </c>
      <c r="AW35" s="23" t="str">
        <f t="shared" si="15"/>
        <v>N</v>
      </c>
    </row>
    <row r="36" spans="1:49" ht="15">
      <c r="A36" s="58">
        <f t="shared" si="16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0"/>
        <v>N/A</v>
      </c>
      <c r="AO36" s="18" t="str">
        <f t="shared" si="9"/>
        <v>N</v>
      </c>
      <c r="AP36" s="18" t="str">
        <f t="shared" si="10"/>
        <v>N</v>
      </c>
      <c r="AQ36" s="18" t="str">
        <f t="shared" si="11"/>
        <v>N</v>
      </c>
      <c r="AR36" s="18" t="str">
        <f t="shared" si="4"/>
        <v>N</v>
      </c>
      <c r="AS36" s="18" t="str">
        <f t="shared" si="12"/>
        <v>N</v>
      </c>
      <c r="AT36" s="18" t="str">
        <f t="shared" si="13"/>
        <v>N</v>
      </c>
      <c r="AU36" s="18" t="str">
        <f t="shared" si="14"/>
        <v>N</v>
      </c>
      <c r="AV36" s="22" t="str">
        <f t="shared" si="7"/>
        <v>N</v>
      </c>
      <c r="AW36" s="23" t="str">
        <f t="shared" si="15"/>
        <v>N</v>
      </c>
    </row>
    <row r="37" spans="1:49" ht="15">
      <c r="A37" s="58">
        <f t="shared" si="16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0"/>
        <v>N/A</v>
      </c>
      <c r="AO37" s="18" t="str">
        <f t="shared" si="9"/>
        <v>N</v>
      </c>
      <c r="AP37" s="18" t="str">
        <f t="shared" si="10"/>
        <v>N</v>
      </c>
      <c r="AQ37" s="18" t="str">
        <f t="shared" si="11"/>
        <v>N</v>
      </c>
      <c r="AR37" s="18" t="str">
        <f t="shared" si="4"/>
        <v>N</v>
      </c>
      <c r="AS37" s="18" t="str">
        <f t="shared" si="12"/>
        <v>N</v>
      </c>
      <c r="AT37" s="18" t="str">
        <f t="shared" si="13"/>
        <v>N</v>
      </c>
      <c r="AU37" s="18" t="str">
        <f t="shared" si="14"/>
        <v>N</v>
      </c>
      <c r="AV37" s="22" t="str">
        <f t="shared" si="7"/>
        <v>N</v>
      </c>
      <c r="AW37" s="23" t="str">
        <f t="shared" si="15"/>
        <v>N</v>
      </c>
    </row>
    <row r="38" spans="1:49" ht="15">
      <c r="A38" s="58">
        <f t="shared" si="16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0"/>
        <v>N/A</v>
      </c>
      <c r="AO38" s="18" t="str">
        <f t="shared" si="9"/>
        <v>N</v>
      </c>
      <c r="AP38" s="18" t="str">
        <f t="shared" si="10"/>
        <v>N</v>
      </c>
      <c r="AQ38" s="18" t="str">
        <f t="shared" si="11"/>
        <v>N</v>
      </c>
      <c r="AR38" s="18" t="str">
        <f t="shared" si="4"/>
        <v>N</v>
      </c>
      <c r="AS38" s="18" t="str">
        <f t="shared" si="12"/>
        <v>N</v>
      </c>
      <c r="AT38" s="18" t="str">
        <f t="shared" si="13"/>
        <v>N</v>
      </c>
      <c r="AU38" s="18" t="str">
        <f t="shared" si="14"/>
        <v>N</v>
      </c>
      <c r="AV38" s="22" t="str">
        <f t="shared" si="7"/>
        <v>N</v>
      </c>
      <c r="AW38" s="23" t="str">
        <f t="shared" si="15"/>
        <v>N</v>
      </c>
    </row>
    <row r="39" spans="1:49" ht="15">
      <c r="A39" s="58">
        <f t="shared" si="16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9"/>
        <v>N</v>
      </c>
      <c r="AP39" s="18" t="str">
        <f t="shared" si="10"/>
        <v>N</v>
      </c>
      <c r="AQ39" s="18" t="str">
        <f t="shared" si="11"/>
        <v>N</v>
      </c>
      <c r="AR39" s="18" t="str">
        <f t="shared" si="4"/>
        <v>N</v>
      </c>
      <c r="AS39" s="18" t="str">
        <f t="shared" si="12"/>
        <v>N</v>
      </c>
      <c r="AT39" s="18" t="str">
        <f t="shared" si="13"/>
        <v>N</v>
      </c>
      <c r="AU39" s="18" t="str">
        <f t="shared" si="14"/>
        <v>N</v>
      </c>
      <c r="AV39" s="22" t="str">
        <f t="shared" si="7"/>
        <v>N</v>
      </c>
      <c r="AW39" s="23" t="str">
        <f t="shared" si="15"/>
        <v>N</v>
      </c>
    </row>
    <row r="40" spans="1:49" ht="15">
      <c r="A40" s="58">
        <f t="shared" si="16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9"/>
        <v>N</v>
      </c>
      <c r="AP40" s="18" t="str">
        <f t="shared" si="10"/>
        <v>N</v>
      </c>
      <c r="AQ40" s="18" t="str">
        <f t="shared" si="11"/>
        <v>N</v>
      </c>
      <c r="AR40" s="18" t="str">
        <f t="shared" si="4"/>
        <v>N</v>
      </c>
      <c r="AS40" s="18" t="str">
        <f t="shared" si="12"/>
        <v>N</v>
      </c>
      <c r="AT40" s="18" t="str">
        <f t="shared" si="13"/>
        <v>N</v>
      </c>
      <c r="AU40" s="18" t="str">
        <f t="shared" si="14"/>
        <v>N</v>
      </c>
      <c r="AV40" s="22" t="str">
        <f t="shared" si="7"/>
        <v>N</v>
      </c>
      <c r="AW40" s="23" t="str">
        <f t="shared" si="15"/>
        <v>N</v>
      </c>
    </row>
    <row r="41" spans="1:49" ht="15">
      <c r="A41" s="58">
        <f t="shared" si="16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9"/>
        <v>N</v>
      </c>
      <c r="AP41" s="18" t="str">
        <f t="shared" si="10"/>
        <v>N</v>
      </c>
      <c r="AQ41" s="18" t="str">
        <f t="shared" si="11"/>
        <v>N</v>
      </c>
      <c r="AR41" s="18" t="str">
        <f t="shared" si="4"/>
        <v>N</v>
      </c>
      <c r="AS41" s="18" t="str">
        <f t="shared" si="12"/>
        <v>N</v>
      </c>
      <c r="AT41" s="18" t="str">
        <f t="shared" si="13"/>
        <v>N</v>
      </c>
      <c r="AU41" s="18" t="str">
        <f t="shared" si="14"/>
        <v>N</v>
      </c>
      <c r="AV41" s="22" t="str">
        <f t="shared" si="7"/>
        <v>N</v>
      </c>
      <c r="AW41" s="23" t="str">
        <f t="shared" si="15"/>
        <v>N</v>
      </c>
    </row>
    <row r="42" spans="1:49" ht="15">
      <c r="A42" s="58">
        <f t="shared" si="16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9"/>
        <v>N</v>
      </c>
      <c r="AP42" s="18" t="str">
        <f t="shared" si="10"/>
        <v>N</v>
      </c>
      <c r="AQ42" s="18" t="str">
        <f t="shared" si="11"/>
        <v>N</v>
      </c>
      <c r="AR42" s="18" t="str">
        <f t="shared" si="4"/>
        <v>N</v>
      </c>
      <c r="AS42" s="18" t="str">
        <f t="shared" si="12"/>
        <v>N</v>
      </c>
      <c r="AT42" s="18" t="str">
        <f t="shared" si="13"/>
        <v>N</v>
      </c>
      <c r="AU42" s="18" t="str">
        <f t="shared" si="14"/>
        <v>N</v>
      </c>
      <c r="AV42" s="22" t="str">
        <f t="shared" si="7"/>
        <v>N</v>
      </c>
      <c r="AW42" s="23" t="str">
        <f t="shared" si="15"/>
        <v>N</v>
      </c>
    </row>
    <row r="43" spans="1:49" ht="15">
      <c r="A43" s="58">
        <f t="shared" si="16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9"/>
        <v>N</v>
      </c>
      <c r="AP43" s="18" t="str">
        <f t="shared" si="10"/>
        <v>N</v>
      </c>
      <c r="AQ43" s="18" t="str">
        <f t="shared" si="11"/>
        <v>N</v>
      </c>
      <c r="AR43" s="18" t="str">
        <f t="shared" si="4"/>
        <v>N</v>
      </c>
      <c r="AS43" s="18" t="str">
        <f t="shared" si="12"/>
        <v>N</v>
      </c>
      <c r="AT43" s="18" t="str">
        <f t="shared" si="13"/>
        <v>N</v>
      </c>
      <c r="AU43" s="18" t="str">
        <f t="shared" si="14"/>
        <v>N</v>
      </c>
      <c r="AV43" s="22" t="str">
        <f t="shared" si="7"/>
        <v>N</v>
      </c>
      <c r="AW43" s="23" t="str">
        <f t="shared" si="15"/>
        <v>N</v>
      </c>
    </row>
    <row r="44" spans="1:49" ht="15">
      <c r="A44" s="58">
        <f t="shared" si="16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9"/>
        <v>N</v>
      </c>
      <c r="AP44" s="18" t="str">
        <f t="shared" si="10"/>
        <v>N</v>
      </c>
      <c r="AQ44" s="18" t="str">
        <f t="shared" si="11"/>
        <v>N</v>
      </c>
      <c r="AR44" s="18" t="str">
        <f t="shared" si="4"/>
        <v>N</v>
      </c>
      <c r="AS44" s="18" t="str">
        <f t="shared" si="12"/>
        <v>N</v>
      </c>
      <c r="AT44" s="18" t="str">
        <f t="shared" si="13"/>
        <v>N</v>
      </c>
      <c r="AU44" s="18" t="str">
        <f t="shared" si="14"/>
        <v>N</v>
      </c>
      <c r="AV44" s="22" t="str">
        <f t="shared" si="7"/>
        <v>N</v>
      </c>
      <c r="AW44" s="23" t="str">
        <f t="shared" si="15"/>
        <v>N</v>
      </c>
    </row>
    <row r="45" spans="1:49" ht="15">
      <c r="A45" s="58">
        <f t="shared" si="16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9"/>
        <v>N</v>
      </c>
      <c r="AP45" s="18" t="str">
        <f t="shared" si="10"/>
        <v>N</v>
      </c>
      <c r="AQ45" s="18" t="str">
        <f t="shared" si="11"/>
        <v>N</v>
      </c>
      <c r="AR45" s="18" t="str">
        <f t="shared" si="4"/>
        <v>N</v>
      </c>
      <c r="AS45" s="18" t="str">
        <f t="shared" si="12"/>
        <v>N</v>
      </c>
      <c r="AT45" s="18" t="str">
        <f t="shared" si="13"/>
        <v>N</v>
      </c>
      <c r="AU45" s="18" t="str">
        <f t="shared" si="14"/>
        <v>N</v>
      </c>
      <c r="AV45" s="22" t="str">
        <f t="shared" si="7"/>
        <v>N</v>
      </c>
      <c r="AW45" s="23" t="str">
        <f t="shared" si="15"/>
        <v>N</v>
      </c>
    </row>
    <row r="46" spans="1:49" ht="15">
      <c r="A46" s="58">
        <f t="shared" si="16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6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6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6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6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6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6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6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6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6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6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6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6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6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6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6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6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6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6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6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6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6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6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6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6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6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79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292" yWindow="50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A3" sqref="A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65</v>
      </c>
      <c r="B1" s="61" t="s">
        <v>61</v>
      </c>
      <c r="C1" s="61"/>
      <c r="D1" s="62" t="s">
        <v>62</v>
      </c>
      <c r="E1" s="63" t="s">
        <v>63</v>
      </c>
      <c r="F1" s="62" t="s">
        <v>64</v>
      </c>
      <c r="G1" s="60" t="s">
        <v>67</v>
      </c>
      <c r="H1" s="60" t="s">
        <v>75</v>
      </c>
      <c r="I1" s="64" t="s">
        <v>66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Jian Yang</v>
      </c>
      <c r="B3" s="160" t="str" ph="1">
        <f>Scoresheet!B3</f>
        <v xml:space="preserve">Zhenyuang12, Yunnan </v>
      </c>
      <c r="C3" s="161"/>
      <c r="D3" s="162" t="str" ph="1">
        <f>Scoresheet!C3</f>
        <v>24° 01' 31.6"</v>
      </c>
      <c r="E3" s="163" t="str" ph="1">
        <f>Scoresheet!E3</f>
        <v>101° 32' 24.1"</v>
      </c>
      <c r="F3" s="162" t="str" ph="1">
        <f>Scoresheet!G3</f>
        <v>1692 ± 13 m</v>
      </c>
      <c r="G3" s="164" t="str" ph="1">
        <f>Scoresheet!I3</f>
        <v>26.10.2008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69</v>
      </c>
      <c r="D5" s="86" t="s">
        <v>76</v>
      </c>
    </row>
    <row r="6" spans="1:82" ht="15" customHeight="1">
      <c r="C6" s="87" t="s">
        <v>68</v>
      </c>
      <c r="D6" s="88" t="s">
        <v>16</v>
      </c>
      <c r="E6" s="89" t="s">
        <v>17</v>
      </c>
      <c r="F6" s="89" t="s">
        <v>18</v>
      </c>
      <c r="G6" s="89" t="s">
        <v>19</v>
      </c>
      <c r="H6" s="89" t="s">
        <v>20</v>
      </c>
      <c r="I6" s="89" t="s">
        <v>21</v>
      </c>
      <c r="J6" s="89" t="s">
        <v>22</v>
      </c>
      <c r="K6" s="90" t="s">
        <v>23</v>
      </c>
      <c r="L6" s="90" t="s">
        <v>24</v>
      </c>
      <c r="M6" s="90" t="s">
        <v>25</v>
      </c>
      <c r="N6" s="90" t="s">
        <v>26</v>
      </c>
      <c r="O6" s="90" t="s">
        <v>27</v>
      </c>
      <c r="P6" s="90" t="s">
        <v>28</v>
      </c>
      <c r="Q6" s="90" t="s">
        <v>29</v>
      </c>
      <c r="R6" s="90" t="s">
        <v>30</v>
      </c>
      <c r="S6" s="90" t="s">
        <v>31</v>
      </c>
      <c r="T6" s="91" t="s">
        <v>32</v>
      </c>
      <c r="U6" s="91" t="s">
        <v>33</v>
      </c>
      <c r="V6" s="91" t="s">
        <v>36</v>
      </c>
      <c r="W6" s="91" t="s">
        <v>37</v>
      </c>
      <c r="X6" s="92" t="s">
        <v>38</v>
      </c>
      <c r="Y6" s="92" t="s">
        <v>39</v>
      </c>
      <c r="Z6" s="92" t="s">
        <v>40</v>
      </c>
      <c r="AA6" s="93" t="s">
        <v>41</v>
      </c>
      <c r="AB6" s="93" t="s">
        <v>42</v>
      </c>
      <c r="AC6" s="93" t="s">
        <v>43</v>
      </c>
      <c r="AD6" s="93" t="s">
        <v>44</v>
      </c>
      <c r="AE6" s="93" t="s">
        <v>45</v>
      </c>
      <c r="AF6" s="94" t="s">
        <v>46</v>
      </c>
      <c r="AG6" s="94" t="s">
        <v>47</v>
      </c>
      <c r="AH6" s="94" t="s">
        <v>48</v>
      </c>
      <c r="AI6" s="95"/>
      <c r="AJ6" s="95"/>
      <c r="AK6" s="95"/>
      <c r="AL6" s="95"/>
      <c r="AM6" s="95"/>
      <c r="AN6" s="95"/>
      <c r="AQ6" s="66" t="s">
        <v>49</v>
      </c>
      <c r="AR6" s="96" t="s">
        <v>16</v>
      </c>
      <c r="AS6" s="97" t="s">
        <v>17</v>
      </c>
      <c r="AT6" s="97" t="s">
        <v>18</v>
      </c>
      <c r="AU6" s="97" t="s">
        <v>19</v>
      </c>
      <c r="AV6" s="97" t="s">
        <v>20</v>
      </c>
      <c r="AW6" s="97" t="s">
        <v>21</v>
      </c>
      <c r="AX6" s="97" t="s">
        <v>22</v>
      </c>
      <c r="AY6" s="98" t="s">
        <v>23</v>
      </c>
      <c r="AZ6" s="98" t="s">
        <v>24</v>
      </c>
      <c r="BA6" s="98" t="s">
        <v>25</v>
      </c>
      <c r="BB6" s="98" t="s">
        <v>26</v>
      </c>
      <c r="BC6" s="98" t="s">
        <v>27</v>
      </c>
      <c r="BD6" s="98" t="s">
        <v>28</v>
      </c>
      <c r="BE6" s="98" t="s">
        <v>29</v>
      </c>
      <c r="BF6" s="98" t="s">
        <v>30</v>
      </c>
      <c r="BG6" s="98" t="s">
        <v>31</v>
      </c>
      <c r="BH6" s="99" t="s">
        <v>32</v>
      </c>
      <c r="BI6" s="99" t="s">
        <v>33</v>
      </c>
      <c r="BJ6" s="99" t="s">
        <v>36</v>
      </c>
      <c r="BK6" s="99" t="s">
        <v>37</v>
      </c>
      <c r="BL6" s="100" t="s">
        <v>38</v>
      </c>
      <c r="BM6" s="100" t="s">
        <v>39</v>
      </c>
      <c r="BN6" s="100" t="s">
        <v>40</v>
      </c>
      <c r="BO6" s="101" t="s">
        <v>41</v>
      </c>
      <c r="BP6" s="101" t="s">
        <v>42</v>
      </c>
      <c r="BQ6" s="101" t="s">
        <v>43</v>
      </c>
      <c r="BR6" s="101" t="s">
        <v>44</v>
      </c>
      <c r="BS6" s="101" t="s">
        <v>45</v>
      </c>
      <c r="BT6" s="95" t="s">
        <v>46</v>
      </c>
      <c r="BU6" s="95" t="s">
        <v>47</v>
      </c>
      <c r="BV6" s="95" t="s">
        <v>48</v>
      </c>
      <c r="BX6" s="102" t="s">
        <v>70</v>
      </c>
      <c r="BY6" s="103" t="s">
        <v>50</v>
      </c>
      <c r="BZ6" s="104" t="s">
        <v>51</v>
      </c>
      <c r="CA6" s="105" t="s">
        <v>52</v>
      </c>
      <c r="CB6" s="106" t="s">
        <v>53</v>
      </c>
      <c r="CC6" s="107" t="s">
        <v>54</v>
      </c>
      <c r="CD6" s="108" t="s">
        <v>55</v>
      </c>
    </row>
    <row r="7" spans="1:82">
      <c r="A7" s="96">
        <f>IF(B7&gt;0,(ROW(A7)-6),0)</f>
        <v>1</v>
      </c>
      <c r="B7" s="109" t="str">
        <f>Scoresheet!B7</f>
        <v>12-OTU-01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0.25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0.25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0.5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1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12-OTU-02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0.33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12-OTU-03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1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0.25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0.25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0.25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0.5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0</v>
      </c>
      <c r="AV9" s="66">
        <f t="shared" si="16"/>
        <v>0</v>
      </c>
      <c r="AW9" s="66">
        <f t="shared" si="17"/>
        <v>1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0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1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12-OTU-04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0</v>
      </c>
      <c r="BE10" s="66">
        <f t="shared" si="25"/>
        <v>1</v>
      </c>
      <c r="BF10" s="66">
        <f t="shared" si="26"/>
        <v>1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12-OTU-05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0.25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0.25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1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0.5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1</v>
      </c>
      <c r="BH11" s="66">
        <f t="shared" si="28"/>
        <v>0</v>
      </c>
      <c r="BI11" s="66">
        <f t="shared" si="29"/>
        <v>0</v>
      </c>
      <c r="BJ11" s="66">
        <f t="shared" si="30"/>
        <v>0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1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12-OTU-06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0</v>
      </c>
      <c r="BJ12" s="66">
        <f t="shared" si="30"/>
        <v>1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12-OTU-07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0.5</v>
      </c>
      <c r="H13" s="66">
        <f>IF(Scoresheet!K13=0,0,Scoresheet!K13/(Scoresheet!L13+Scoresheet!K13)*(IF(Result!E13=0,1,Result!E13)))</f>
        <v>1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0.25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0.25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0.25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0.25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1</v>
      </c>
      <c r="AV13" s="66">
        <f t="shared" si="16"/>
        <v>1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12-OTU-08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0.33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0.33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0.33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0.5</v>
      </c>
      <c r="AG14" s="66">
        <f>IF((Scoresheet!$AJ14+Scoresheet!$AK14+Scoresheet!$AL14)=0,0,FLOOR(Scoresheet!AK14/(Scoresheet!$AJ14+Scoresheet!$AK14+Scoresheet!$AL14),0.01))</f>
        <v>0.5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1</v>
      </c>
      <c r="BR14" s="66">
        <f t="shared" si="38"/>
        <v>1</v>
      </c>
      <c r="BS14" s="66">
        <f t="shared" si="39"/>
        <v>0</v>
      </c>
      <c r="BT14" s="66">
        <f t="shared" si="40"/>
        <v>1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12-OTU-09</v>
      </c>
      <c r="C15" s="66">
        <f>IF(Scoresheet!C15=0,0,Scoresheet!C15/(Scoresheet!C15+Scoresheet!D15))</f>
        <v>0</v>
      </c>
      <c r="D15" s="109">
        <f>IF(Scoresheet!D15=0,0,Scoresheet!D15/(Scoresheet!C15+Scoresheet!D15))</f>
        <v>1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0.5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0.5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0.25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0.25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0.33</v>
      </c>
      <c r="V15" s="66">
        <f>IF((Scoresheet!$Y15+Scoresheet!$Z15+Scoresheet!$AA15)=0,0,FLOOR(Scoresheet!Z15/(Scoresheet!$Y15+Scoresheet!$Z15+Scoresheet!$AA15),0.01))</f>
        <v>0.33</v>
      </c>
      <c r="W15" s="109">
        <f>IF((Scoresheet!$Y15+Scoresheet!$Z15+Scoresheet!$AA15)=0,0,FLOOR(Scoresheet!AA15/(Scoresheet!$Y15+Scoresheet!$Z15+Scoresheet!$AA15),0.01))</f>
        <v>0.33</v>
      </c>
      <c r="X15" s="66">
        <f>IF((Scoresheet!$AB15+Scoresheet!$AC15+Scoresheet!$AD15)=0,0,FLOOR(Scoresheet!AB15/(Scoresheet!$AB15+Scoresheet!$AC15+Scoresheet!$AD15),0.01))</f>
        <v>1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1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0.5</v>
      </c>
      <c r="AH15" s="109">
        <f>IF((Scoresheet!$AJ15+Scoresheet!$AK15+Scoresheet!$AL15)=0,0,FLOOR(Scoresheet!AL15/(Scoresheet!$AJ15+Scoresheet!$AK15+Scoresheet!$AL15),0.01))</f>
        <v>0.5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1</v>
      </c>
      <c r="AW15" s="66">
        <f t="shared" si="17"/>
        <v>1</v>
      </c>
      <c r="AX15" s="66">
        <f t="shared" si="18"/>
        <v>1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1</v>
      </c>
      <c r="BJ15" s="66">
        <f t="shared" si="30"/>
        <v>1</v>
      </c>
      <c r="BK15" s="66">
        <f t="shared" si="31"/>
        <v>1</v>
      </c>
      <c r="BL15" s="66">
        <f t="shared" si="32"/>
        <v>1</v>
      </c>
      <c r="BM15" s="66">
        <f t="shared" si="33"/>
        <v>0</v>
      </c>
      <c r="BN15" s="66">
        <f t="shared" si="34"/>
        <v>0</v>
      </c>
      <c r="BO15" s="66">
        <f t="shared" si="35"/>
        <v>1</v>
      </c>
      <c r="BP15" s="66">
        <f t="shared" si="36"/>
        <v>0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1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12-OTU-10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0.2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0.2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0.2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0.2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0.2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1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12-OTU-11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1</v>
      </c>
      <c r="F17" s="66">
        <f>IF(Scoresheet!G17=0,0,Scoresheet!G17/(Scoresheet!G17+Scoresheet!H17)*(IF(Result!E17=0,1,Result!E17)))</f>
        <v>0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0.33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0.33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0.33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0.5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0.5</v>
      </c>
      <c r="AH17" s="109">
        <f>IF((Scoresheet!$AJ17+Scoresheet!$AK17+Scoresheet!$AL17)=0,0,FLOOR(Scoresheet!AL17/(Scoresheet!$AJ17+Scoresheet!$AK17+Scoresheet!$AL17),0.01))</f>
        <v>0.5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1</v>
      </c>
      <c r="AT17" s="66">
        <f t="shared" si="14"/>
        <v>0</v>
      </c>
      <c r="AU17" s="66">
        <f t="shared" si="15"/>
        <v>0</v>
      </c>
      <c r="AV17" s="66">
        <f t="shared" si="16"/>
        <v>0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0</v>
      </c>
      <c r="BD17" s="66">
        <f t="shared" si="24"/>
        <v>0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1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12-OTU-12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0.5</v>
      </c>
      <c r="H18" s="66">
        <f>IF(Scoresheet!K18=0,0,Scoresheet!K18/(Scoresheet!L18+Scoresheet!K18)*(IF(Result!E18=0,1,Result!E18)))</f>
        <v>0.5</v>
      </c>
      <c r="I18" s="66">
        <f>IF(Scoresheet!L18=0,0,Scoresheet!L18/(Scoresheet!K18+Scoresheet!L18)*(IF(Result!E18=0,1,Result!E18)))</f>
        <v>0.5</v>
      </c>
      <c r="J18" s="109">
        <f>IF(Scoresheet!M18=0,0,Scoresheet!M18/(Scoresheet!M18+Scoresheet!N18))</f>
        <v>1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</v>
      </c>
      <c r="W18" s="109">
        <f>IF((Scoresheet!$Y18+Scoresheet!$Z18+Scoresheet!$AA18)=0,0,FLOOR(Scoresheet!AA18/(Scoresheet!$Y18+Scoresheet!$Z18+Scoresheet!$AA18),0.01))</f>
        <v>1</v>
      </c>
      <c r="X18" s="66">
        <f>IF((Scoresheet!$AB18+Scoresheet!$AC18+Scoresheet!$AD18)=0,0,FLOOR(Scoresheet!AB18/(Scoresheet!$AB18+Scoresheet!$AC18+Scoresheet!$AD18),0.01))</f>
        <v>0.33</v>
      </c>
      <c r="Y18" s="66">
        <f>IF((Scoresheet!$AB18+Scoresheet!$AC18+Scoresheet!$AD18)=0,0,FLOOR(Scoresheet!AC18/(Scoresheet!$AB18+Scoresheet!$AC18+Scoresheet!$AD18),0.01))</f>
        <v>0.33</v>
      </c>
      <c r="Z18" s="115">
        <f>IF((Scoresheet!$AB18+Scoresheet!$AC18+Scoresheet!$AD18)=0,0,FLOOR(Scoresheet!AD18/(Scoresheet!$AB18+Scoresheet!$AC18+Scoresheet!$AD18),0.01))</f>
        <v>0.33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1</v>
      </c>
      <c r="AV18" s="66">
        <f t="shared" si="16"/>
        <v>1</v>
      </c>
      <c r="AW18" s="66">
        <f t="shared" si="17"/>
        <v>1</v>
      </c>
      <c r="AX18" s="66">
        <f t="shared" si="18"/>
        <v>1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1</v>
      </c>
      <c r="BD18" s="66">
        <f t="shared" si="24"/>
        <v>1</v>
      </c>
      <c r="BE18" s="66">
        <f t="shared" si="25"/>
        <v>1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0</v>
      </c>
      <c r="BK18" s="66">
        <f t="shared" si="31"/>
        <v>1</v>
      </c>
      <c r="BL18" s="66">
        <f t="shared" si="32"/>
        <v>1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12-OTU-13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0.5</v>
      </c>
      <c r="J19" s="109">
        <f>IF(Scoresheet!M19=0,0,Scoresheet!M19/(Scoresheet!M19+Scoresheet!N19))</f>
        <v>1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0.33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0.33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0.5</v>
      </c>
      <c r="Z19" s="115">
        <f>IF((Scoresheet!$AB19+Scoresheet!$AC19+Scoresheet!$AD19)=0,0,FLOOR(Scoresheet!AD19/(Scoresheet!$AB19+Scoresheet!$AC19+Scoresheet!$AD19),0.01))</f>
        <v>0.5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0.33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1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0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1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12-OTU-14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0.25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0.25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0.25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0.25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1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0.5</v>
      </c>
      <c r="Z20" s="115">
        <f>IF((Scoresheet!$AB20+Scoresheet!$AC20+Scoresheet!$AD20)=0,0,FLOOR(Scoresheet!AD20/(Scoresheet!$AB20+Scoresheet!$AC20+Scoresheet!$AD20),0.01))</f>
        <v>0.5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0</v>
      </c>
      <c r="BH20" s="66">
        <f t="shared" si="28"/>
        <v>1</v>
      </c>
      <c r="BI20" s="66">
        <f t="shared" si="29"/>
        <v>1</v>
      </c>
      <c r="BJ20" s="66">
        <f t="shared" si="30"/>
        <v>0</v>
      </c>
      <c r="BK20" s="66">
        <f t="shared" si="31"/>
        <v>0</v>
      </c>
      <c r="BL20" s="66">
        <f t="shared" si="32"/>
        <v>0</v>
      </c>
      <c r="BM20" s="66">
        <f t="shared" si="33"/>
        <v>1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12-OTU-15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0.5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12-OTU-16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1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0.17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0.17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0.17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0.17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0.17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0.17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0.5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0.33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0.33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0.33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0</v>
      </c>
      <c r="AV22" s="66">
        <f t="shared" si="16"/>
        <v>0</v>
      </c>
      <c r="AW22" s="66">
        <f t="shared" si="17"/>
        <v>1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1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1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12-OTU-17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1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0.33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0.33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1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1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0</v>
      </c>
      <c r="BD23" s="66">
        <f t="shared" si="24"/>
        <v>0</v>
      </c>
      <c r="BE23" s="66">
        <f t="shared" si="25"/>
        <v>1</v>
      </c>
      <c r="BF23" s="66">
        <f t="shared" si="26"/>
        <v>1</v>
      </c>
      <c r="BG23" s="66">
        <f t="shared" si="27"/>
        <v>1</v>
      </c>
      <c r="BH23" s="66">
        <f t="shared" si="28"/>
        <v>0</v>
      </c>
      <c r="BI23" s="66">
        <f t="shared" si="29"/>
        <v>0</v>
      </c>
      <c r="BJ23" s="66">
        <f t="shared" si="30"/>
        <v>0</v>
      </c>
      <c r="BK23" s="66">
        <f t="shared" si="31"/>
        <v>1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12-OTU-18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0.5</v>
      </c>
      <c r="I24" s="66">
        <f>IF(Scoresheet!L24=0,0,Scoresheet!L24/(Scoresheet!K24+Scoresheet!L24)*(IF(Result!E24=0,1,Result!E24)))</f>
        <v>0.5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0.25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1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1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12-OTU-19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0.5</v>
      </c>
      <c r="I25" s="66">
        <f>IF(Scoresheet!L25=0,0,Scoresheet!L25/(Scoresheet!K25+Scoresheet!L25)*(IF(Result!E25=0,1,Result!E25)))</f>
        <v>0.5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1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12-OTU-20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1</v>
      </c>
      <c r="F26" s="66">
        <f>IF(Scoresheet!G26=0,0,Scoresheet!G26/(Scoresheet!G26+Scoresheet!H26)*(IF(Result!E26=0,1,Result!E26)))</f>
        <v>0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0.33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1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0.33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0.33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0.33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0</v>
      </c>
      <c r="AH26" s="109">
        <f>IF((Scoresheet!$AJ26+Scoresheet!$AK26+Scoresheet!$AL26)=0,0,FLOOR(Scoresheet!AL26/(Scoresheet!$AJ26+Scoresheet!$AK26+Scoresheet!$AL26),0.01))</f>
        <v>1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0</v>
      </c>
      <c r="AU26" s="66">
        <f t="shared" si="15"/>
        <v>0</v>
      </c>
      <c r="AV26" s="66">
        <f t="shared" si="16"/>
        <v>0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0</v>
      </c>
      <c r="BO26" s="66">
        <f t="shared" si="35"/>
        <v>0</v>
      </c>
      <c r="BP26" s="66">
        <f t="shared" si="36"/>
        <v>1</v>
      </c>
      <c r="BQ26" s="66">
        <f t="shared" si="37"/>
        <v>1</v>
      </c>
      <c r="BR26" s="66">
        <f t="shared" si="38"/>
        <v>1</v>
      </c>
      <c r="BS26" s="66">
        <f t="shared" si="39"/>
        <v>0</v>
      </c>
      <c r="BT26" s="66">
        <f t="shared" si="40"/>
        <v>0</v>
      </c>
      <c r="BU26" s="66">
        <f t="shared" si="41"/>
        <v>0</v>
      </c>
      <c r="BV26" s="66">
        <f t="shared" si="42"/>
        <v>1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0</v>
      </c>
      <c r="B27" s="109">
        <f>Scoresheet!B27</f>
        <v>0</v>
      </c>
      <c r="C27" s="66">
        <f>IF(Scoresheet!C27=0,0,Scoresheet!C27/(Scoresheet!C27+Scoresheet!D27))</f>
        <v>0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0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0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0</v>
      </c>
      <c r="AR27" s="66">
        <f t="shared" si="12"/>
        <v>0</v>
      </c>
      <c r="AS27" s="66">
        <f t="shared" si="13"/>
        <v>0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0</v>
      </c>
      <c r="BL27" s="66">
        <f t="shared" si="32"/>
        <v>0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0</v>
      </c>
      <c r="BV27" s="66">
        <f t="shared" si="42"/>
        <v>0</v>
      </c>
      <c r="BX27" s="66">
        <f t="shared" si="43"/>
        <v>0</v>
      </c>
      <c r="BY27" s="66">
        <f t="shared" si="5"/>
        <v>0</v>
      </c>
      <c r="BZ27" s="66">
        <f t="shared" si="6"/>
        <v>0</v>
      </c>
      <c r="CA27" s="66">
        <f t="shared" si="7"/>
        <v>0</v>
      </c>
      <c r="CB27" s="66">
        <f t="shared" si="8"/>
        <v>0</v>
      </c>
      <c r="CC27" s="66">
        <f t="shared" si="9"/>
        <v>0</v>
      </c>
      <c r="CD27" s="66">
        <f t="shared" si="10"/>
        <v>0</v>
      </c>
    </row>
    <row r="28" spans="1:82">
      <c r="A28" s="96">
        <f t="shared" si="11"/>
        <v>0</v>
      </c>
      <c r="B28" s="109">
        <f>Scoresheet!B28</f>
        <v>0</v>
      </c>
      <c r="C28" s="66">
        <f>IF(Scoresheet!C28=0,0,Scoresheet!C28/(Scoresheet!C28+Scoresheet!D28))</f>
        <v>0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0</v>
      </c>
      <c r="AR28" s="66">
        <f t="shared" si="12"/>
        <v>0</v>
      </c>
      <c r="AS28" s="66">
        <f t="shared" si="13"/>
        <v>0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0</v>
      </c>
      <c r="BV28" s="66">
        <f t="shared" si="42"/>
        <v>0</v>
      </c>
      <c r="BX28" s="66">
        <f t="shared" si="43"/>
        <v>0</v>
      </c>
      <c r="BY28" s="66">
        <f t="shared" si="5"/>
        <v>0</v>
      </c>
      <c r="BZ28" s="66">
        <f t="shared" si="6"/>
        <v>0</v>
      </c>
      <c r="CA28" s="66">
        <f t="shared" si="7"/>
        <v>0</v>
      </c>
      <c r="CB28" s="66">
        <f t="shared" si="8"/>
        <v>0</v>
      </c>
      <c r="CC28" s="66">
        <f t="shared" si="9"/>
        <v>0</v>
      </c>
      <c r="CD28" s="66">
        <f t="shared" si="10"/>
        <v>0</v>
      </c>
    </row>
    <row r="29" spans="1:82">
      <c r="A29" s="96">
        <f t="shared" si="11"/>
        <v>0</v>
      </c>
      <c r="B29" s="109">
        <f>Scoresheet!B29</f>
        <v>0</v>
      </c>
      <c r="C29" s="66">
        <f>IF(Scoresheet!C29=0,0,Scoresheet!C29/(Scoresheet!C29+Scoresheet!D29))</f>
        <v>0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0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0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0</v>
      </c>
      <c r="AR29" s="66">
        <f t="shared" si="12"/>
        <v>0</v>
      </c>
      <c r="AS29" s="66">
        <f t="shared" si="13"/>
        <v>0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0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0</v>
      </c>
      <c r="BV29" s="66">
        <f t="shared" si="42"/>
        <v>0</v>
      </c>
      <c r="BX29" s="66">
        <f t="shared" si="43"/>
        <v>0</v>
      </c>
      <c r="BY29" s="66">
        <f t="shared" si="5"/>
        <v>0</v>
      </c>
      <c r="BZ29" s="66">
        <f t="shared" si="6"/>
        <v>0</v>
      </c>
      <c r="CA29" s="66">
        <f t="shared" si="7"/>
        <v>0</v>
      </c>
      <c r="CB29" s="66">
        <f t="shared" si="8"/>
        <v>0</v>
      </c>
      <c r="CC29" s="66">
        <f t="shared" si="9"/>
        <v>0</v>
      </c>
      <c r="CD29" s="66">
        <f t="shared" si="10"/>
        <v>0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20</v>
      </c>
      <c r="B108" s="118" t="s">
        <v>56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57</v>
      </c>
      <c r="AQ108" s="96" ph="1">
        <f t="shared" ref="AQ108:BV108" si="91">SUM(AQ7:AQ107)</f>
        <v>20</v>
      </c>
      <c r="AR108" s="96" ph="1">
        <f t="shared" si="91"/>
        <v>20</v>
      </c>
      <c r="AS108" s="96" ph="1">
        <f t="shared" si="91"/>
        <v>8</v>
      </c>
      <c r="AT108" s="96" ph="1">
        <f t="shared" si="91"/>
        <v>12</v>
      </c>
      <c r="AU108" s="96" ph="1">
        <f t="shared" si="91"/>
        <v>6</v>
      </c>
      <c r="AV108" s="96" ph="1">
        <f t="shared" si="91"/>
        <v>8</v>
      </c>
      <c r="AW108" s="96" ph="1">
        <f t="shared" si="91"/>
        <v>11</v>
      </c>
      <c r="AX108" s="96" ph="1">
        <f t="shared" si="91"/>
        <v>3</v>
      </c>
      <c r="AY108" s="96" ph="1">
        <f t="shared" si="91"/>
        <v>0</v>
      </c>
      <c r="AZ108" s="96" ph="1">
        <f t="shared" si="91"/>
        <v>0</v>
      </c>
      <c r="BA108" s="96" ph="1">
        <f t="shared" si="91"/>
        <v>1</v>
      </c>
      <c r="BB108" s="96" ph="1">
        <f t="shared" si="91"/>
        <v>6</v>
      </c>
      <c r="BC108" s="96" ph="1">
        <f t="shared" si="91"/>
        <v>12</v>
      </c>
      <c r="BD108" s="96" ph="1">
        <f t="shared" si="91"/>
        <v>15</v>
      </c>
      <c r="BE108" s="96" ph="1">
        <f t="shared" si="91"/>
        <v>16</v>
      </c>
      <c r="BF108" s="96" ph="1">
        <f t="shared" si="91"/>
        <v>11</v>
      </c>
      <c r="BG108" s="96" ph="1">
        <f t="shared" si="91"/>
        <v>9</v>
      </c>
      <c r="BH108" s="96" ph="1">
        <f t="shared" si="91"/>
        <v>1</v>
      </c>
      <c r="BI108" s="96" ph="1">
        <f t="shared" si="91"/>
        <v>2</v>
      </c>
      <c r="BJ108" s="96" ph="1">
        <f t="shared" si="91"/>
        <v>5</v>
      </c>
      <c r="BK108" s="96" ph="1">
        <f t="shared" si="91"/>
        <v>18</v>
      </c>
      <c r="BL108" s="96" ph="1">
        <f t="shared" si="91"/>
        <v>3</v>
      </c>
      <c r="BM108" s="96" ph="1">
        <f t="shared" si="91"/>
        <v>9</v>
      </c>
      <c r="BN108" s="96" ph="1">
        <f t="shared" si="91"/>
        <v>17</v>
      </c>
      <c r="BO108" s="96" ph="1">
        <f t="shared" si="91"/>
        <v>1</v>
      </c>
      <c r="BP108" s="96" ph="1">
        <f t="shared" si="91"/>
        <v>13</v>
      </c>
      <c r="BQ108" s="96" ph="1">
        <f t="shared" si="91"/>
        <v>12</v>
      </c>
      <c r="BR108" s="96" ph="1">
        <f t="shared" si="91"/>
        <v>6</v>
      </c>
      <c r="BS108" s="96" ph="1">
        <f t="shared" si="91"/>
        <v>1</v>
      </c>
      <c r="BT108" s="96" ph="1">
        <f t="shared" si="91"/>
        <v>1</v>
      </c>
      <c r="BU108" s="96" ph="1">
        <f t="shared" si="91"/>
        <v>19</v>
      </c>
      <c r="BV108" s="96" ph="1">
        <f t="shared" si="91"/>
        <v>3</v>
      </c>
      <c r="BW108" s="117" t="s">
        <v>57</v>
      </c>
      <c r="BX108" s="117" ph="1">
        <f>SUM(BX7:BX107)</f>
        <v>20</v>
      </c>
      <c r="BY108" s="117" ph="1">
        <f t="shared" ref="BY108:CD108" si="92">SUM(BY7:BY107)</f>
        <v>20</v>
      </c>
      <c r="BZ108" s="117" ph="1">
        <f t="shared" si="92"/>
        <v>20</v>
      </c>
      <c r="CA108" s="117" ph="1">
        <f t="shared" si="92"/>
        <v>20</v>
      </c>
      <c r="CB108" s="117" ph="1">
        <f t="shared" si="92"/>
        <v>20</v>
      </c>
      <c r="CC108" s="117" ph="1">
        <f t="shared" si="92"/>
        <v>20</v>
      </c>
      <c r="CD108" s="117" ph="1">
        <f t="shared" si="92"/>
        <v>20</v>
      </c>
    </row>
    <row r="109" spans="1:82">
      <c r="A109" s="96"/>
      <c r="B109" s="118" t="s">
        <v>58</v>
      </c>
      <c r="C109" s="117"/>
      <c r="D109" s="123">
        <f>SUM(D7:D107)</f>
        <v>1</v>
      </c>
      <c r="E109" s="97">
        <f t="shared" ref="E109:AH109" si="93">SUM(E7:E107)</f>
        <v>8</v>
      </c>
      <c r="F109" s="97">
        <f>SUM(F7:F107)</f>
        <v>6</v>
      </c>
      <c r="G109" s="97">
        <f t="shared" si="93"/>
        <v>3</v>
      </c>
      <c r="H109" s="97">
        <f t="shared" si="93"/>
        <v>4.5</v>
      </c>
      <c r="I109" s="97">
        <f t="shared" si="93"/>
        <v>7.5</v>
      </c>
      <c r="J109" s="123">
        <f t="shared" si="93"/>
        <v>2.5</v>
      </c>
      <c r="K109" s="97">
        <f t="shared" si="93"/>
        <v>0</v>
      </c>
      <c r="L109" s="97">
        <f t="shared" si="93"/>
        <v>0</v>
      </c>
      <c r="M109" s="97">
        <f t="shared" si="93"/>
        <v>0.33</v>
      </c>
      <c r="N109" s="97">
        <f t="shared" si="93"/>
        <v>1.6600000000000001</v>
      </c>
      <c r="O109" s="97">
        <f t="shared" si="93"/>
        <v>3.6</v>
      </c>
      <c r="P109" s="97">
        <f t="shared" si="93"/>
        <v>4.2700000000000005</v>
      </c>
      <c r="Q109" s="97">
        <f t="shared" si="93"/>
        <v>4.6000000000000005</v>
      </c>
      <c r="R109" s="97">
        <f t="shared" si="93"/>
        <v>3.11</v>
      </c>
      <c r="S109" s="123">
        <f t="shared" si="93"/>
        <v>2.36</v>
      </c>
      <c r="T109" s="97">
        <f t="shared" si="93"/>
        <v>1</v>
      </c>
      <c r="U109" s="97">
        <f t="shared" si="93"/>
        <v>1.33</v>
      </c>
      <c r="V109" s="97">
        <f t="shared" si="93"/>
        <v>2.83</v>
      </c>
      <c r="W109" s="123">
        <f t="shared" si="93"/>
        <v>15.83</v>
      </c>
      <c r="X109" s="97">
        <f t="shared" si="93"/>
        <v>1.83</v>
      </c>
      <c r="Y109" s="97">
        <f t="shared" si="93"/>
        <v>4.83</v>
      </c>
      <c r="Z109" s="123">
        <f t="shared" si="93"/>
        <v>13.33</v>
      </c>
      <c r="AA109" s="97">
        <f t="shared" si="93"/>
        <v>1</v>
      </c>
      <c r="AB109" s="97">
        <f t="shared" si="93"/>
        <v>9.16</v>
      </c>
      <c r="AC109" s="97">
        <f t="shared" si="93"/>
        <v>6.49</v>
      </c>
      <c r="AD109" s="97">
        <f t="shared" si="93"/>
        <v>2.99</v>
      </c>
      <c r="AE109" s="123">
        <f t="shared" si="93"/>
        <v>0.33</v>
      </c>
      <c r="AF109" s="97">
        <f t="shared" si="93"/>
        <v>0.5</v>
      </c>
      <c r="AG109" s="97">
        <f t="shared" si="93"/>
        <v>17.5</v>
      </c>
      <c r="AH109" s="123">
        <f t="shared" si="93"/>
        <v>2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59</v>
      </c>
      <c r="C110" s="117"/>
      <c r="D110" s="123">
        <f>AR108</f>
        <v>20</v>
      </c>
      <c r="E110" s="97">
        <f>BY108</f>
        <v>20</v>
      </c>
      <c r="F110" s="97">
        <f>BY108</f>
        <v>20</v>
      </c>
      <c r="G110" s="97">
        <f>BY108</f>
        <v>20</v>
      </c>
      <c r="H110" s="97">
        <f>BY108</f>
        <v>20</v>
      </c>
      <c r="I110" s="97">
        <f>BY108</f>
        <v>20</v>
      </c>
      <c r="J110" s="123">
        <f>BY108</f>
        <v>20</v>
      </c>
      <c r="K110" s="98">
        <f>BZ108</f>
        <v>20</v>
      </c>
      <c r="L110" s="98">
        <f>BZ108</f>
        <v>20</v>
      </c>
      <c r="M110" s="98">
        <f>BZ108</f>
        <v>20</v>
      </c>
      <c r="N110" s="98">
        <f>BZ108</f>
        <v>20</v>
      </c>
      <c r="O110" s="98">
        <f>BZ108</f>
        <v>20</v>
      </c>
      <c r="P110" s="98">
        <f>BZ108</f>
        <v>20</v>
      </c>
      <c r="Q110" s="98">
        <f>BZ108</f>
        <v>20</v>
      </c>
      <c r="R110" s="98">
        <f>BZ108</f>
        <v>20</v>
      </c>
      <c r="S110" s="119">
        <f>BZ108</f>
        <v>20</v>
      </c>
      <c r="T110" s="99">
        <f>CA108</f>
        <v>20</v>
      </c>
      <c r="U110" s="99">
        <f>CA108</f>
        <v>20</v>
      </c>
      <c r="V110" s="99">
        <f>CA108</f>
        <v>20</v>
      </c>
      <c r="W110" s="120">
        <f>CA108</f>
        <v>20</v>
      </c>
      <c r="X110" s="117">
        <f>CB108</f>
        <v>20</v>
      </c>
      <c r="Y110" s="117">
        <f>CB108</f>
        <v>20</v>
      </c>
      <c r="Z110" s="118">
        <f>CB108</f>
        <v>20</v>
      </c>
      <c r="AA110" s="101">
        <f>CC108</f>
        <v>20</v>
      </c>
      <c r="AB110" s="101">
        <f>CC108</f>
        <v>20</v>
      </c>
      <c r="AC110" s="101">
        <f>CC108</f>
        <v>20</v>
      </c>
      <c r="AD110" s="101">
        <f>CC108</f>
        <v>20</v>
      </c>
      <c r="AE110" s="121">
        <f>CC108</f>
        <v>20</v>
      </c>
      <c r="AF110" s="95">
        <f>CD108</f>
        <v>20</v>
      </c>
      <c r="AG110" s="95">
        <f>CD108</f>
        <v>20</v>
      </c>
      <c r="AH110" s="122">
        <f>CD108</f>
        <v>20</v>
      </c>
      <c r="AI110" s="95"/>
      <c r="AJ110" s="95"/>
      <c r="AK110" s="95"/>
      <c r="AL110" s="95"/>
      <c r="AM110" s="95"/>
      <c r="AN110" s="95"/>
      <c r="AP110" s="66" t="s">
        <v>71</v>
      </c>
      <c r="AQ110" s="66">
        <f>SUM(BX108:CD108)</f>
        <v>140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73</v>
      </c>
      <c r="AQ111" s="66">
        <f>AQ108*7-SUM(BX108:CD108)</f>
        <v>0</v>
      </c>
    </row>
    <row r="112" spans="1:82">
      <c r="A112" s="96"/>
      <c r="B112" s="96" t="s">
        <v>60</v>
      </c>
      <c r="C112" s="96"/>
      <c r="D112" s="59">
        <f>(D109/AR108)*100</f>
        <v>5</v>
      </c>
      <c r="E112" s="59">
        <f>(E109/BY108)*100</f>
        <v>40</v>
      </c>
      <c r="F112" s="59">
        <f>(F109/BY108)*100</f>
        <v>30</v>
      </c>
      <c r="G112" s="59">
        <f>(G109/BY108)*100</f>
        <v>15</v>
      </c>
      <c r="H112" s="59">
        <f>(H109/BY108)*100</f>
        <v>22.5</v>
      </c>
      <c r="I112" s="59">
        <f>(I109/BY108)*100</f>
        <v>37.5</v>
      </c>
      <c r="J112" s="59">
        <f>(J109/BY108)*100</f>
        <v>12.5</v>
      </c>
      <c r="K112" s="59">
        <f>(K109/BZ108)*100</f>
        <v>0</v>
      </c>
      <c r="L112" s="59">
        <f>(L109/BZ108)*100</f>
        <v>0</v>
      </c>
      <c r="M112" s="59">
        <f>(M109/BZ108)*100</f>
        <v>1.6500000000000001</v>
      </c>
      <c r="N112" s="59">
        <f>(N109/BZ108)*100</f>
        <v>8.3000000000000007</v>
      </c>
      <c r="O112" s="59">
        <f>(O109/BZ108)*100</f>
        <v>18</v>
      </c>
      <c r="P112" s="59">
        <f>(P109/BZ108)*100</f>
        <v>21.35</v>
      </c>
      <c r="Q112" s="59">
        <f>(Q109/BZ108)*100</f>
        <v>23.000000000000004</v>
      </c>
      <c r="R112" s="59">
        <f>(R109/BZ108)*100</f>
        <v>15.55</v>
      </c>
      <c r="S112" s="59">
        <f>(S109/BZ108)*100</f>
        <v>11.799999999999999</v>
      </c>
      <c r="T112" s="59">
        <f>(T109/CA108)*100</f>
        <v>5</v>
      </c>
      <c r="U112" s="59">
        <f>(U109/CA108)*100</f>
        <v>6.65</v>
      </c>
      <c r="V112" s="59">
        <f>(V109/CA108)*100</f>
        <v>14.150000000000002</v>
      </c>
      <c r="W112" s="59">
        <f>(W109/CA108)*100</f>
        <v>79.149999999999991</v>
      </c>
      <c r="X112" s="59">
        <f>(X109/CB108)*100</f>
        <v>9.15</v>
      </c>
      <c r="Y112" s="59">
        <f>(Y109/CB108)*100</f>
        <v>24.15</v>
      </c>
      <c r="Z112" s="59">
        <f>(Z109/CB108)*100</f>
        <v>66.649999999999991</v>
      </c>
      <c r="AA112" s="59">
        <f>(AA109/CC108)*100</f>
        <v>5</v>
      </c>
      <c r="AB112" s="59">
        <f>(AB109/CC108)*100</f>
        <v>45.800000000000004</v>
      </c>
      <c r="AC112" s="59">
        <f>(AC109/CC108)*100</f>
        <v>32.450000000000003</v>
      </c>
      <c r="AD112" s="59">
        <f>(AD109/CC108)*100</f>
        <v>14.950000000000003</v>
      </c>
      <c r="AE112" s="59">
        <f>(AE109/CC108)*100</f>
        <v>1.6500000000000001</v>
      </c>
      <c r="AF112" s="59">
        <f>(AF109/CD108)*100</f>
        <v>2.5</v>
      </c>
      <c r="AG112" s="59">
        <f>(AG109/CD108)*100</f>
        <v>87.5</v>
      </c>
      <c r="AH112" s="59">
        <f>(AH109/CD108)*100</f>
        <v>10</v>
      </c>
      <c r="AP112" s="66" t="s">
        <v>72</v>
      </c>
      <c r="AQ112" s="66">
        <f>AQ108*7</f>
        <v>140</v>
      </c>
    </row>
    <row r="114" spans="42:43">
      <c r="AP114" s="66" t="s">
        <v>74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2012-05-16T09:19:53Z</dcterms:modified>
</cp:coreProperties>
</file>